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ealthenterpriseeastcouk-my.sharepoint.com/personal/anne_blackwood_hee_co_uk/Documents/Desktop/FAR/"/>
    </mc:Choice>
  </mc:AlternateContent>
  <xr:revisionPtr revIDLastSave="10" documentId="8_{3E8092F6-3B0D-49AA-88B7-ABAB97983FF1}" xr6:coauthVersionLast="32" xr6:coauthVersionMax="32" xr10:uidLastSave="{383133A6-19E1-4283-92CB-6FD45DA89995}"/>
  <bookViews>
    <workbookView xWindow="0" yWindow="0" windowWidth="20430" windowHeight="7485" xr2:uid="{6924AD21-5784-47A9-9DFA-3281F28825D7}"/>
  </bookViews>
  <sheets>
    <sheet name="2018-19" sheetId="1" r:id="rId1"/>
    <sheet name="2019-20" sheetId="2" r:id="rId2"/>
  </sheets>
  <definedNames>
    <definedName name="_xlnm.Print_Area" localSheetId="0">'2018-19'!$A$1:$T$28</definedName>
    <definedName name="_xlnm.Print_Area" localSheetId="1">'2019-20'!$A$1:$R$26</definedName>
  </definedNames>
  <calcPr calcId="179016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H13" i="1"/>
  <c r="I13" i="1"/>
  <c r="J13" i="1"/>
  <c r="K13" i="1"/>
  <c r="G14" i="1"/>
  <c r="H14" i="1"/>
  <c r="I14" i="1"/>
  <c r="J14" i="1"/>
  <c r="K14" i="1"/>
  <c r="N14" i="1"/>
  <c r="O14" i="1"/>
  <c r="P14" i="1"/>
  <c r="Q14" i="1"/>
  <c r="R14" i="1"/>
  <c r="L10" i="2" l="1"/>
  <c r="M10" i="2"/>
  <c r="N10" i="2"/>
  <c r="O10" i="2"/>
  <c r="P10" i="2"/>
  <c r="Q10" i="2"/>
  <c r="G10" i="2"/>
  <c r="H10" i="2"/>
  <c r="I10" i="2"/>
  <c r="J10" i="2"/>
  <c r="K10" i="2"/>
  <c r="F10" i="2"/>
  <c r="P11" i="2"/>
  <c r="Q11" i="2"/>
  <c r="M11" i="2"/>
  <c r="N11" i="2"/>
  <c r="J11" i="2"/>
  <c r="K11" i="2"/>
  <c r="G11" i="2"/>
  <c r="H11" i="2"/>
  <c r="R7" i="2"/>
  <c r="M14" i="2" l="1"/>
  <c r="P14" i="2"/>
  <c r="L10" i="1" l="1"/>
  <c r="S10" i="1"/>
  <c r="S7" i="1"/>
  <c r="S8" i="1"/>
  <c r="S9" i="1"/>
  <c r="S11" i="1"/>
  <c r="S12" i="1"/>
  <c r="S6" i="1"/>
  <c r="L7" i="1"/>
  <c r="L8" i="1"/>
  <c r="L9" i="1"/>
  <c r="T9" i="1" s="1"/>
  <c r="L11" i="1"/>
  <c r="L12" i="1"/>
  <c r="L6" i="1"/>
  <c r="T6" i="1" s="1"/>
  <c r="Q12" i="2"/>
  <c r="H12" i="2"/>
  <c r="O11" i="2"/>
  <c r="L11" i="2"/>
  <c r="I11" i="2"/>
  <c r="F11" i="2"/>
  <c r="F12" i="2" s="1"/>
  <c r="R9" i="2"/>
  <c r="R8" i="2"/>
  <c r="R6" i="2"/>
  <c r="K12" i="2"/>
  <c r="Q13" i="1"/>
  <c r="Q15" i="1" s="1"/>
  <c r="R13" i="1"/>
  <c r="J15" i="1"/>
  <c r="M14" i="1"/>
  <c r="I15" i="1"/>
  <c r="I16" i="1" s="1"/>
  <c r="I17" i="1" s="1"/>
  <c r="G15" i="1"/>
  <c r="F14" i="1"/>
  <c r="P13" i="1"/>
  <c r="O13" i="1"/>
  <c r="O15" i="1" s="1"/>
  <c r="O16" i="1" s="1"/>
  <c r="N13" i="1"/>
  <c r="N15" i="1" s="1"/>
  <c r="M13" i="1"/>
  <c r="H15" i="1"/>
  <c r="F13" i="1"/>
  <c r="S14" i="1"/>
  <c r="P15" i="1"/>
  <c r="T11" i="1" l="1"/>
  <c r="T7" i="1"/>
  <c r="T10" i="1"/>
  <c r="R15" i="1"/>
  <c r="S15" i="1" s="1"/>
  <c r="T8" i="1"/>
  <c r="S13" i="1"/>
  <c r="L13" i="1"/>
  <c r="K15" i="1"/>
  <c r="K16" i="1" s="1"/>
  <c r="M15" i="1"/>
  <c r="M16" i="1" s="1"/>
  <c r="F15" i="1"/>
  <c r="F16" i="1" s="1"/>
  <c r="F17" i="1" s="1"/>
  <c r="F13" i="2"/>
  <c r="F14" i="2" s="1"/>
  <c r="H13" i="2"/>
  <c r="H14" i="2" s="1"/>
  <c r="K13" i="2"/>
  <c r="K14" i="2" s="1"/>
  <c r="Q13" i="2"/>
  <c r="Q14" i="2" s="1"/>
  <c r="O17" i="1"/>
  <c r="Q16" i="1"/>
  <c r="Q17" i="1" s="1"/>
  <c r="P16" i="1"/>
  <c r="P17" i="1" s="1"/>
  <c r="N16" i="1"/>
  <c r="N17" i="1" s="1"/>
  <c r="J16" i="1"/>
  <c r="J17" i="1" s="1"/>
  <c r="G16" i="1"/>
  <c r="G17" i="1" s="1"/>
  <c r="H16" i="1"/>
  <c r="H17" i="1" s="1"/>
  <c r="L14" i="1"/>
  <c r="T14" i="1" s="1"/>
  <c r="T12" i="1"/>
  <c r="K17" i="1"/>
  <c r="O12" i="2"/>
  <c r="G12" i="2"/>
  <c r="G13" i="2" s="1"/>
  <c r="R10" i="2"/>
  <c r="J12" i="2"/>
  <c r="N12" i="2"/>
  <c r="R11" i="2"/>
  <c r="L12" i="2"/>
  <c r="I12" i="2"/>
  <c r="R16" i="1" l="1"/>
  <c r="R17" i="1" s="1"/>
  <c r="T13" i="1"/>
  <c r="M17" i="1"/>
  <c r="S17" i="1" s="1"/>
  <c r="L15" i="1"/>
  <c r="T15" i="1" s="1"/>
  <c r="O13" i="2"/>
  <c r="O14" i="2" s="1"/>
  <c r="J13" i="2"/>
  <c r="J14" i="2" s="1"/>
  <c r="N13" i="2"/>
  <c r="N14" i="2" s="1"/>
  <c r="G14" i="2"/>
  <c r="S16" i="1"/>
  <c r="L16" i="1"/>
  <c r="I13" i="2"/>
  <c r="L13" i="2"/>
  <c r="R12" i="2"/>
  <c r="I14" i="2" l="1"/>
  <c r="T16" i="1"/>
  <c r="T17" i="1" s="1"/>
  <c r="L17" i="1"/>
  <c r="L14" i="2"/>
  <c r="R13" i="2"/>
  <c r="R14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Mike Parker</author>
  </authors>
  <commentList>
    <comment ref="I16" authorId="0" shapeId="0" xr:uid="{AB36B331-DAB3-4C81-9A71-F169332C0AC6}">
      <text>
        <r>
          <rPr>
            <b/>
            <sz val="9"/>
            <color indexed="81"/>
            <rFont val="Tahoma"/>
            <family val="2"/>
          </rPr>
          <t>Mike Parker:</t>
        </r>
        <r>
          <rPr>
            <sz val="9"/>
            <color indexed="81"/>
            <rFont val="Tahoma"/>
            <family val="2"/>
          </rPr>
          <t xml:space="preserve">
VAT on Q1 and Q2 irrecoverable VAT
</t>
        </r>
      </text>
    </comment>
  </commentList>
</comments>
</file>

<file path=xl/sharedStrings.xml><?xml version="1.0" encoding="utf-8"?>
<sst xmlns="http://schemas.openxmlformats.org/spreadsheetml/2006/main" count="71" uniqueCount="47">
  <si>
    <t>Programme</t>
  </si>
  <si>
    <t>Business Plan Priority</t>
  </si>
  <si>
    <t>Cost Centre</t>
  </si>
  <si>
    <t>Type of expenditure (eg travel, contractors, staff, meetings, external contract)</t>
  </si>
  <si>
    <t>Profile</t>
  </si>
  <si>
    <t>CC Number</t>
  </si>
  <si>
    <t>Comments</t>
  </si>
  <si>
    <t>TOTAL</t>
  </si>
  <si>
    <t>IH&amp;W - SMLL BUS RESEARCH INITIATIVE (SBRI)</t>
  </si>
  <si>
    <t>FUT8c</t>
  </si>
  <si>
    <t>Contracted</t>
  </si>
  <si>
    <t xml:space="preserve">External contracts </t>
  </si>
  <si>
    <t>Planned</t>
  </si>
  <si>
    <t>Health Economics Support to Phase 1 winners</t>
  </si>
  <si>
    <t>PMO Costs 2018</t>
  </si>
  <si>
    <t>Staffing, expenses, contractors</t>
  </si>
  <si>
    <t>Irrecoverable VAT @ 6.5% on awards</t>
  </si>
  <si>
    <t>Irrecoverable VAT @ 20% on PMO and H.E.</t>
  </si>
  <si>
    <t>Irrecoverable VAT @ 6.5% on awards &amp; 20% on PMO</t>
  </si>
  <si>
    <t>Vat on irrecovereable vat</t>
  </si>
  <si>
    <t>Grand Total</t>
  </si>
  <si>
    <t>Total</t>
  </si>
  <si>
    <t xml:space="preserve">Total </t>
  </si>
  <si>
    <t>GRAND TOTAL</t>
  </si>
  <si>
    <t>SBRI 11 - Patient Flow in Acute Sector - Phase 2</t>
  </si>
  <si>
    <t>SBRI 12 - GP Future - Phase 2</t>
  </si>
  <si>
    <t>SBRI 13 - Cancer - Phase 2</t>
  </si>
  <si>
    <t>SBRI 14 - Mental Health &amp; Sugery - Phase 2</t>
  </si>
  <si>
    <t>Assumptions:</t>
  </si>
  <si>
    <t>PMO Costs 2019</t>
  </si>
  <si>
    <t>SBRI 15 - Topic TBC - Phase 2</t>
  </si>
  <si>
    <t>Irrecoverable VAT @6.5% on awards &amp; 20% on PMO</t>
  </si>
  <si>
    <t>Irrecoverable VAT @6.5% on awards</t>
  </si>
  <si>
    <t>Committed</t>
  </si>
  <si>
    <t>SBRI 15 - TBC - Phase 1</t>
  </si>
  <si>
    <t>SBRI Budget 2018/19 - with new competition</t>
  </si>
  <si>
    <t>In year contract commitments only (no roll-over)</t>
  </si>
  <si>
    <t>One new competition in 2018/19 - 15 P1s</t>
  </si>
  <si>
    <t xml:space="preserve">Irrecoverable VAT % estimate used - 6.5% </t>
  </si>
  <si>
    <t>Assumptions</t>
  </si>
  <si>
    <t>SBRI 14 - 5 Phase 2s</t>
  </si>
  <si>
    <t>SBRI 15 - 7 Phase 2s</t>
  </si>
  <si>
    <t>SBRI 13 - 5 new P2s</t>
  </si>
  <si>
    <t>SBRI 15 - 15 new P1s</t>
  </si>
  <si>
    <t>SBRI Budget 2019/20 - with no new P1 competitions</t>
  </si>
  <si>
    <t>SBRI 14 - Mental Health &amp; Sugery - Phase 1*</t>
  </si>
  <si>
    <t>SBRI 14 - 12 new P1s; Q1 payment of £453,407 carried forward from 17/18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</si>
</sst>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£&quot;#,##0;[Red]\-&quot;£&quot;#,##0"/>
    <numFmt numFmtId="164" formatCode="&quot;£&quot;#,##0.00"/>
    <numFmt numFmtId="165" formatCode="&quot;£&quot;#,##0"/>
    <numFmt numFmtId="166" formatCode="&quot;£&quot;#,##0.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indexed="8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indexed="8"/>
      <name val="Arial"/>
      <family val="2"/>
    </font>
    <font>
      <sz val="14"/>
      <color theme="1"/>
      <name val="Calibri"/>
      <family val="2"/>
      <scheme val="minor"/>
    </font>
    <font>
      <b/>
      <sz val="11"/>
      <color indexed="8"/>
      <name val="Arial"/>
      <family val="2"/>
    </font>
    <font>
      <b/>
      <sz val="22"/>
      <color indexed="8"/>
      <name val="Arial"/>
      <family val="2"/>
    </font>
    <font>
      <sz val="2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u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164" fontId="3" fillId="2" borderId="1" xfId="0" applyNumberFormat="1" applyFont="1" applyFill="1" applyBorder="1" applyAlignment="1">
      <alignment horizontal="center" vertical="center" wrapText="1"/>
    </xf>
    <xf numFmtId="164" fontId="0" fillId="2" borderId="7" xfId="0" applyNumberFormat="1" applyFill="1" applyBorder="1" applyAlignment="1"/>
    <xf numFmtId="164" fontId="6" fillId="2" borderId="8" xfId="0" applyNumberFormat="1" applyFont="1" applyFill="1" applyBorder="1" applyAlignment="1">
      <alignment horizontal="center" vertical="center"/>
    </xf>
    <xf numFmtId="164" fontId="6" fillId="2" borderId="9" xfId="0" applyNumberFormat="1" applyFont="1" applyFill="1" applyBorder="1" applyAlignment="1">
      <alignment horizontal="center" vertical="center"/>
    </xf>
    <xf numFmtId="17" fontId="9" fillId="2" borderId="10" xfId="0" applyNumberFormat="1" applyFont="1" applyFill="1" applyBorder="1" applyAlignment="1">
      <alignment horizontal="center" vertical="center"/>
    </xf>
    <xf numFmtId="164" fontId="1" fillId="3" borderId="11" xfId="0" applyNumberFormat="1" applyFont="1" applyFill="1" applyBorder="1" applyAlignment="1">
      <alignment horizontal="center"/>
    </xf>
    <xf numFmtId="164" fontId="1" fillId="4" borderId="12" xfId="0" applyNumberFormat="1" applyFont="1" applyFill="1" applyBorder="1"/>
    <xf numFmtId="164" fontId="0" fillId="4" borderId="14" xfId="0" applyNumberFormat="1" applyFill="1" applyBorder="1"/>
    <xf numFmtId="165" fontId="0" fillId="4" borderId="14" xfId="0" applyNumberFormat="1" applyFill="1" applyBorder="1"/>
    <xf numFmtId="164" fontId="0" fillId="4" borderId="15" xfId="0" applyNumberFormat="1" applyFill="1" applyBorder="1" applyAlignment="1">
      <alignment horizontal="center"/>
    </xf>
    <xf numFmtId="164" fontId="0" fillId="0" borderId="14" xfId="0" applyNumberFormat="1" applyBorder="1"/>
    <xf numFmtId="165" fontId="0" fillId="0" borderId="14" xfId="0" applyNumberFormat="1" applyFill="1" applyBorder="1"/>
    <xf numFmtId="165" fontId="0" fillId="0" borderId="15" xfId="0" applyNumberFormat="1" applyBorder="1" applyAlignment="1">
      <alignment horizontal="center"/>
    </xf>
    <xf numFmtId="164" fontId="0" fillId="0" borderId="12" xfId="0" applyNumberFormat="1" applyBorder="1"/>
    <xf numFmtId="164" fontId="0" fillId="0" borderId="17" xfId="0" applyNumberFormat="1" applyFill="1" applyBorder="1"/>
    <xf numFmtId="164" fontId="0" fillId="0" borderId="14" xfId="0" applyNumberFormat="1" applyBorder="1" applyAlignment="1">
      <alignment wrapText="1"/>
    </xf>
    <xf numFmtId="164" fontId="0" fillId="0" borderId="14" xfId="0" applyNumberFormat="1" applyFill="1" applyBorder="1" applyAlignment="1">
      <alignment wrapText="1"/>
    </xf>
    <xf numFmtId="165" fontId="0" fillId="0" borderId="15" xfId="0" applyNumberFormat="1" applyFill="1" applyBorder="1" applyAlignment="1">
      <alignment horizontal="center"/>
    </xf>
    <xf numFmtId="164" fontId="10" fillId="0" borderId="12" xfId="0" applyNumberFormat="1" applyFont="1" applyBorder="1"/>
    <xf numFmtId="164" fontId="10" fillId="0" borderId="14" xfId="0" applyNumberFormat="1" applyFont="1" applyBorder="1"/>
    <xf numFmtId="164" fontId="10" fillId="0" borderId="14" xfId="0" applyNumberFormat="1" applyFont="1" applyFill="1" applyBorder="1"/>
    <xf numFmtId="0" fontId="10" fillId="0" borderId="0" xfId="0" applyFont="1"/>
    <xf numFmtId="164" fontId="0" fillId="0" borderId="18" xfId="0" applyNumberFormat="1" applyFill="1" applyBorder="1"/>
    <xf numFmtId="164" fontId="0" fillId="0" borderId="20" xfId="0" applyNumberFormat="1" applyBorder="1"/>
    <xf numFmtId="165" fontId="1" fillId="0" borderId="21" xfId="0" applyNumberFormat="1" applyFont="1" applyBorder="1" applyAlignment="1">
      <alignment horizontal="center"/>
    </xf>
    <xf numFmtId="3" fontId="0" fillId="0" borderId="0" xfId="0" applyNumberFormat="1"/>
    <xf numFmtId="165" fontId="0" fillId="0" borderId="0" xfId="0" applyNumberFormat="1"/>
    <xf numFmtId="6" fontId="0" fillId="0" borderId="0" xfId="0" applyNumberFormat="1"/>
    <xf numFmtId="0" fontId="0" fillId="0" borderId="0" xfId="0" applyAlignment="1">
      <alignment horizontal="center"/>
    </xf>
    <xf numFmtId="165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65" fontId="0" fillId="0" borderId="0" xfId="0" applyNumberFormat="1" applyFill="1"/>
    <xf numFmtId="0" fontId="11" fillId="0" borderId="0" xfId="0" applyFont="1"/>
    <xf numFmtId="165" fontId="0" fillId="0" borderId="0" xfId="0" applyNumberFormat="1" applyFill="1" applyBorder="1"/>
    <xf numFmtId="165" fontId="0" fillId="0" borderId="0" xfId="0" applyNumberFormat="1" applyAlignment="1">
      <alignment horizontal="center"/>
    </xf>
    <xf numFmtId="0" fontId="1" fillId="0" borderId="0" xfId="0" applyFont="1"/>
    <xf numFmtId="164" fontId="0" fillId="0" borderId="22" xfId="0" applyNumberFormat="1" applyFill="1" applyBorder="1"/>
    <xf numFmtId="0" fontId="14" fillId="0" borderId="0" xfId="0" applyFont="1"/>
    <xf numFmtId="165" fontId="10" fillId="0" borderId="15" xfId="0" applyNumberFormat="1" applyFont="1" applyFill="1" applyBorder="1" applyAlignment="1">
      <alignment horizontal="center"/>
    </xf>
    <xf numFmtId="165" fontId="10" fillId="0" borderId="14" xfId="0" applyNumberFormat="1" applyFont="1" applyFill="1" applyBorder="1"/>
    <xf numFmtId="165" fontId="1" fillId="0" borderId="20" xfId="0" applyNumberFormat="1" applyFont="1" applyBorder="1"/>
    <xf numFmtId="17" fontId="9" fillId="2" borderId="0" xfId="0" applyNumberFormat="1" applyFont="1" applyFill="1" applyBorder="1" applyAlignment="1">
      <alignment horizontal="center" vertical="center"/>
    </xf>
    <xf numFmtId="165" fontId="0" fillId="4" borderId="23" xfId="0" applyNumberFormat="1" applyFill="1" applyBorder="1"/>
    <xf numFmtId="165" fontId="1" fillId="4" borderId="20" xfId="0" applyNumberFormat="1" applyFont="1" applyFill="1" applyBorder="1"/>
    <xf numFmtId="165" fontId="0" fillId="5" borderId="15" xfId="0" applyNumberFormat="1" applyFill="1" applyBorder="1" applyAlignment="1">
      <alignment horizontal="center"/>
    </xf>
    <xf numFmtId="165" fontId="1" fillId="5" borderId="21" xfId="0" applyNumberFormat="1" applyFont="1" applyFill="1" applyBorder="1" applyAlignment="1">
      <alignment horizontal="center"/>
    </xf>
    <xf numFmtId="164" fontId="1" fillId="2" borderId="11" xfId="0" applyNumberFormat="1" applyFont="1" applyFill="1" applyBorder="1" applyAlignment="1">
      <alignment horizontal="center"/>
    </xf>
    <xf numFmtId="165" fontId="0" fillId="7" borderId="14" xfId="0" applyNumberFormat="1" applyFill="1" applyBorder="1"/>
    <xf numFmtId="165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11" fillId="0" borderId="0" xfId="0" applyFont="1" applyFill="1" applyBorder="1"/>
    <xf numFmtId="165" fontId="0" fillId="9" borderId="14" xfId="0" applyNumberFormat="1" applyFill="1" applyBorder="1"/>
    <xf numFmtId="165" fontId="0" fillId="5" borderId="14" xfId="0" applyNumberFormat="1" applyFill="1" applyBorder="1"/>
    <xf numFmtId="164" fontId="2" fillId="2" borderId="1" xfId="0" applyNumberFormat="1" applyFont="1" applyFill="1" applyBorder="1" applyAlignment="1">
      <alignment horizontal="center" vertical="center"/>
    </xf>
    <xf numFmtId="164" fontId="0" fillId="0" borderId="7" xfId="0" applyNumberFormat="1" applyBorder="1" applyAlignment="1"/>
    <xf numFmtId="164" fontId="4" fillId="2" borderId="2" xfId="0" applyNumberFormat="1" applyFont="1" applyFill="1" applyBorder="1" applyAlignment="1">
      <alignment horizontal="center" vertical="center"/>
    </xf>
    <xf numFmtId="164" fontId="5" fillId="2" borderId="3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wrapText="1"/>
    </xf>
    <xf numFmtId="164" fontId="0" fillId="2" borderId="7" xfId="0" applyNumberFormat="1" applyFill="1" applyBorder="1" applyAlignment="1">
      <alignment wrapText="1"/>
    </xf>
    <xf numFmtId="164" fontId="7" fillId="2" borderId="4" xfId="0" applyNumberFormat="1" applyFont="1" applyFill="1" applyBorder="1" applyAlignment="1">
      <alignment horizontal="center" vertical="center" wrapText="1"/>
    </xf>
    <xf numFmtId="164" fontId="8" fillId="2" borderId="5" xfId="0" applyNumberFormat="1" applyFont="1" applyFill="1" applyBorder="1" applyAlignment="1">
      <alignment horizontal="center" vertical="center" wrapText="1"/>
    </xf>
    <xf numFmtId="164" fontId="0" fillId="0" borderId="6" xfId="0" applyNumberFormat="1" applyBorder="1" applyAlignment="1">
      <alignment wrapText="1"/>
    </xf>
    <xf numFmtId="164" fontId="0" fillId="0" borderId="13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166" fontId="0" fillId="0" borderId="0" xfId="0" applyNumberFormat="1" applyBorder="1"/>
    <xf numFmtId="164" fontId="0" fillId="0" borderId="0" xfId="0" applyNumberFormat="1" applyBorder="1"/>
    <xf numFmtId="0" fontId="0" fillId="0" borderId="0" xfId="0" applyBorder="1"/>
    <xf numFmtId="0" fontId="1" fillId="2" borderId="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vertical="top" wrapText="1"/>
    </xf>
    <xf numFmtId="0" fontId="1" fillId="6" borderId="0" xfId="0" applyFont="1" applyFill="1" applyBorder="1" applyAlignment="1">
      <alignment horizontal="center" wrapText="1"/>
    </xf>
    <xf numFmtId="0" fontId="11" fillId="0" borderId="0" xfId="0" applyFont="1" applyBorder="1"/>
    <xf numFmtId="165" fontId="10" fillId="0" borderId="0" xfId="0" applyNumberFormat="1" applyFont="1" applyFill="1" applyBorder="1"/>
    <xf numFmtId="165" fontId="1" fillId="0" borderId="0" xfId="0" applyNumberFormat="1" applyFont="1" applyFill="1" applyBorder="1"/>
    <xf numFmtId="165" fontId="0" fillId="0" borderId="0" xfId="0" applyNumberFormat="1" applyBorder="1"/>
    <xf numFmtId="165" fontId="1" fillId="0" borderId="0" xfId="0" applyNumberFormat="1" applyFont="1" applyBorder="1"/>
    <xf numFmtId="6" fontId="10" fillId="9" borderId="0" xfId="0" applyNumberFormat="1" applyFont="1" applyFill="1"/>
    <xf numFmtId="0" fontId="1" fillId="8" borderId="0" xfId="0" applyFont="1" applyFill="1" applyBorder="1" applyAlignment="1">
      <alignment horizontal="center" wrapText="1"/>
    </xf>
    <xf numFmtId="0" fontId="1" fillId="8" borderId="0" xfId="0" applyFont="1" applyFill="1" applyBorder="1" applyAlignment="1">
      <alignment horizontal="center" vertical="top" wrapText="1"/>
    </xf>
    <xf numFmtId="0" fontId="1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128692-8CFF-4603-9A5B-2495F4513258}">
  <sheetPr>
    <pageSetUpPr fitToPage="1"/>
  </sheetPr>
  <dimension ref="A1:W30"/>
  <sheetViews>
    <sheetView tabSelected="1" zoomScale="89" zoomScaleNormal="89" workbookViewId="0">
      <selection activeCell="M24" sqref="M24"/>
    </sheetView>
  </sheetViews>
  <sheetFormatPr defaultRowHeight="15" x14ac:dyDescent="0.25"/>
  <cols>
    <col min="1" max="1" width="49.7109375" bestFit="1" customWidth="1"/>
    <col min="2" max="2" width="0.5703125" customWidth="1"/>
    <col min="3" max="3" width="0.28515625" customWidth="1"/>
    <col min="4" max="4" width="14.7109375" customWidth="1"/>
    <col min="5" max="5" width="18.85546875" customWidth="1"/>
    <col min="6" max="6" width="11.140625" customWidth="1"/>
    <col min="7" max="7" width="14" customWidth="1"/>
    <col min="8" max="10" width="11.42578125" customWidth="1"/>
    <col min="11" max="11" width="11.5703125" customWidth="1"/>
    <col min="12" max="12" width="12.140625" customWidth="1"/>
    <col min="13" max="13" width="11.28515625" customWidth="1"/>
    <col min="14" max="14" width="10.85546875" customWidth="1"/>
    <col min="15" max="15" width="12.5703125" customWidth="1"/>
    <col min="16" max="16" width="11.28515625" customWidth="1"/>
    <col min="17" max="17" width="9.28515625" customWidth="1"/>
    <col min="18" max="18" width="12.42578125" customWidth="1"/>
    <col min="19" max="19" width="12.140625" customWidth="1"/>
    <col min="20" max="20" width="16.42578125" customWidth="1"/>
    <col min="22" max="22" width="10.140625" bestFit="1" customWidth="1"/>
    <col min="23" max="23" width="7.28515625" bestFit="1" customWidth="1"/>
  </cols>
  <sheetData>
    <row r="1" spans="1:20" x14ac:dyDescent="0.25">
      <c r="A1" s="38" t="s">
        <v>35</v>
      </c>
    </row>
    <row r="2" spans="1:20" ht="15.75" thickBot="1" x14ac:dyDescent="0.3"/>
    <row r="3" spans="1:20" ht="89.25" customHeight="1" thickBot="1" x14ac:dyDescent="0.3">
      <c r="A3" s="55" t="s">
        <v>0</v>
      </c>
      <c r="B3" s="1" t="s">
        <v>1</v>
      </c>
      <c r="C3" s="57" t="s">
        <v>2</v>
      </c>
      <c r="D3" s="58"/>
      <c r="E3" s="59" t="s">
        <v>3</v>
      </c>
      <c r="F3" s="61" t="s">
        <v>4</v>
      </c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3"/>
    </row>
    <row r="4" spans="1:20" ht="15.75" x14ac:dyDescent="0.25">
      <c r="A4" s="56"/>
      <c r="B4" s="2"/>
      <c r="C4" s="3" t="s">
        <v>5</v>
      </c>
      <c r="D4" s="4" t="s">
        <v>6</v>
      </c>
      <c r="E4" s="60"/>
      <c r="F4" s="5">
        <v>43191</v>
      </c>
      <c r="G4" s="5">
        <v>43221</v>
      </c>
      <c r="H4" s="5">
        <v>43252</v>
      </c>
      <c r="I4" s="5">
        <v>43282</v>
      </c>
      <c r="J4" s="5">
        <v>43313</v>
      </c>
      <c r="K4" s="5">
        <v>43344</v>
      </c>
      <c r="L4" s="5" t="s">
        <v>21</v>
      </c>
      <c r="M4" s="5">
        <v>43374</v>
      </c>
      <c r="N4" s="5">
        <v>43405</v>
      </c>
      <c r="O4" s="5">
        <v>43435</v>
      </c>
      <c r="P4" s="5">
        <v>43466</v>
      </c>
      <c r="Q4" s="5">
        <v>43497</v>
      </c>
      <c r="R4" s="5">
        <v>43525</v>
      </c>
      <c r="S4" s="42" t="s">
        <v>22</v>
      </c>
      <c r="T4" s="47" t="s">
        <v>23</v>
      </c>
    </row>
    <row r="5" spans="1:20" x14ac:dyDescent="0.25">
      <c r="A5" s="7" t="s">
        <v>8</v>
      </c>
      <c r="B5" s="64" t="s">
        <v>9</v>
      </c>
      <c r="C5" s="67">
        <v>127581</v>
      </c>
      <c r="D5" s="8"/>
      <c r="E5" s="8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43"/>
      <c r="T5" s="10"/>
    </row>
    <row r="6" spans="1:20" x14ac:dyDescent="0.25">
      <c r="A6" s="15" t="s">
        <v>24</v>
      </c>
      <c r="B6" s="65"/>
      <c r="C6" s="65"/>
      <c r="D6" s="16" t="s">
        <v>10</v>
      </c>
      <c r="E6" s="11" t="s">
        <v>11</v>
      </c>
      <c r="F6" s="54">
        <v>832695</v>
      </c>
      <c r="G6" s="12"/>
      <c r="H6" s="12"/>
      <c r="I6" s="12"/>
      <c r="J6" s="12"/>
      <c r="K6" s="12"/>
      <c r="L6" s="9">
        <f>SUM(F6:K6)</f>
        <v>832695</v>
      </c>
      <c r="M6" s="12"/>
      <c r="N6" s="12"/>
      <c r="O6" s="12"/>
      <c r="P6" s="12"/>
      <c r="Q6" s="12"/>
      <c r="R6" s="12"/>
      <c r="S6" s="43">
        <f>SUM(M6:R6)</f>
        <v>0</v>
      </c>
      <c r="T6" s="45">
        <f>SUM(L6+S6)</f>
        <v>832695</v>
      </c>
    </row>
    <row r="7" spans="1:20" x14ac:dyDescent="0.25">
      <c r="A7" s="14" t="s">
        <v>25</v>
      </c>
      <c r="B7" s="65"/>
      <c r="C7" s="65"/>
      <c r="D7" s="16" t="s">
        <v>10</v>
      </c>
      <c r="E7" s="11" t="s">
        <v>11</v>
      </c>
      <c r="F7" s="54">
        <v>292925</v>
      </c>
      <c r="G7" s="12"/>
      <c r="H7" s="54">
        <v>1838872</v>
      </c>
      <c r="I7" s="12"/>
      <c r="J7" s="12"/>
      <c r="K7" s="54">
        <v>1638626</v>
      </c>
      <c r="L7" s="9">
        <f t="shared" ref="L7:L16" si="0">SUM(F7:K7)</f>
        <v>3770423</v>
      </c>
      <c r="M7" s="12"/>
      <c r="N7" s="12"/>
      <c r="O7" s="12"/>
      <c r="P7" s="12"/>
      <c r="Q7" s="12"/>
      <c r="R7" s="12"/>
      <c r="S7" s="43">
        <f t="shared" ref="S7:S17" si="1">SUM(M7:R7)</f>
        <v>0</v>
      </c>
      <c r="T7" s="45">
        <f t="shared" ref="T7:T16" si="2">SUM(L7+S7)</f>
        <v>3770423</v>
      </c>
    </row>
    <row r="8" spans="1:20" x14ac:dyDescent="0.25">
      <c r="A8" s="37" t="s">
        <v>26</v>
      </c>
      <c r="B8" s="65"/>
      <c r="C8" s="65"/>
      <c r="D8" s="16" t="s">
        <v>33</v>
      </c>
      <c r="E8" s="11" t="s">
        <v>11</v>
      </c>
      <c r="F8" s="12"/>
      <c r="G8" s="12"/>
      <c r="H8" s="12"/>
      <c r="I8" s="12"/>
      <c r="J8" s="53">
        <v>1111110</v>
      </c>
      <c r="K8" s="12"/>
      <c r="L8" s="9">
        <f t="shared" si="0"/>
        <v>1111110</v>
      </c>
      <c r="M8" s="12"/>
      <c r="N8" s="12"/>
      <c r="O8" s="53">
        <v>1111110</v>
      </c>
      <c r="P8" s="12"/>
      <c r="Q8" s="12"/>
      <c r="R8" s="53">
        <v>1111110</v>
      </c>
      <c r="S8" s="43">
        <f t="shared" si="1"/>
        <v>2222220</v>
      </c>
      <c r="T8" s="45">
        <f t="shared" si="2"/>
        <v>3333330</v>
      </c>
    </row>
    <row r="9" spans="1:20" x14ac:dyDescent="0.25">
      <c r="A9" s="37" t="s">
        <v>45</v>
      </c>
      <c r="B9" s="65"/>
      <c r="C9" s="65"/>
      <c r="D9" s="16" t="s">
        <v>33</v>
      </c>
      <c r="E9" s="11" t="s">
        <v>11</v>
      </c>
      <c r="F9" s="12"/>
      <c r="G9" s="12"/>
      <c r="H9" s="79">
        <v>453407</v>
      </c>
      <c r="I9" s="12"/>
      <c r="J9" s="12"/>
      <c r="K9" s="53">
        <v>450346</v>
      </c>
      <c r="L9" s="9">
        <f>SUM(F9:K9)</f>
        <v>903753</v>
      </c>
      <c r="M9" s="12"/>
      <c r="O9" s="12"/>
      <c r="P9" s="12"/>
      <c r="R9" s="12"/>
      <c r="S9" s="43">
        <f t="shared" si="1"/>
        <v>0</v>
      </c>
      <c r="T9" s="45">
        <f t="shared" si="2"/>
        <v>903753</v>
      </c>
    </row>
    <row r="10" spans="1:20" x14ac:dyDescent="0.25">
      <c r="A10" s="37" t="s">
        <v>34</v>
      </c>
      <c r="B10" s="65"/>
      <c r="C10" s="65"/>
      <c r="D10" s="16" t="s">
        <v>12</v>
      </c>
      <c r="E10" s="11"/>
      <c r="F10" s="12"/>
      <c r="G10" s="12"/>
      <c r="H10" s="12"/>
      <c r="I10" s="12"/>
      <c r="J10" s="12"/>
      <c r="K10" s="12"/>
      <c r="L10" s="9">
        <f>SUM(F10:K10)</f>
        <v>0</v>
      </c>
      <c r="M10" s="12"/>
      <c r="N10" s="48">
        <v>625005</v>
      </c>
      <c r="O10" s="12"/>
      <c r="P10" s="12"/>
      <c r="Q10" s="48">
        <v>625005</v>
      </c>
      <c r="R10" s="12"/>
      <c r="S10" s="43">
        <f>SUM(M10:R10)</f>
        <v>1250010</v>
      </c>
      <c r="T10" s="45">
        <f t="shared" si="2"/>
        <v>1250010</v>
      </c>
    </row>
    <row r="11" spans="1:20" x14ac:dyDescent="0.25">
      <c r="A11" s="14" t="s">
        <v>13</v>
      </c>
      <c r="B11" s="65"/>
      <c r="C11" s="65"/>
      <c r="D11" s="16"/>
      <c r="E11" s="11" t="s">
        <v>11</v>
      </c>
      <c r="F11" s="12"/>
      <c r="G11" s="12">
        <v>15000</v>
      </c>
      <c r="H11" s="12">
        <v>18000</v>
      </c>
      <c r="I11" s="12"/>
      <c r="J11" s="12"/>
      <c r="K11" s="12">
        <v>18000</v>
      </c>
      <c r="L11" s="9">
        <f t="shared" si="0"/>
        <v>51000</v>
      </c>
      <c r="M11" s="12"/>
      <c r="N11" s="12">
        <v>22500</v>
      </c>
      <c r="P11" s="12"/>
      <c r="Q11" s="12"/>
      <c r="R11" s="12">
        <v>22500</v>
      </c>
      <c r="S11" s="43">
        <f t="shared" si="1"/>
        <v>45000</v>
      </c>
      <c r="T11" s="45">
        <f t="shared" si="2"/>
        <v>96000</v>
      </c>
    </row>
    <row r="12" spans="1:20" ht="30" x14ac:dyDescent="0.25">
      <c r="A12" s="14" t="s">
        <v>14</v>
      </c>
      <c r="B12" s="65"/>
      <c r="C12" s="65"/>
      <c r="D12" s="11"/>
      <c r="E12" s="17" t="s">
        <v>15</v>
      </c>
      <c r="F12" s="12">
        <v>177500</v>
      </c>
      <c r="G12" s="12"/>
      <c r="H12" s="12"/>
      <c r="I12" s="12">
        <v>177500</v>
      </c>
      <c r="J12" s="12"/>
      <c r="K12" s="12"/>
      <c r="L12" s="9">
        <f t="shared" si="0"/>
        <v>355000</v>
      </c>
      <c r="M12" s="12">
        <v>177500</v>
      </c>
      <c r="N12" s="12"/>
      <c r="O12" s="12"/>
      <c r="P12" s="12">
        <v>177500</v>
      </c>
      <c r="Q12" s="12"/>
      <c r="R12" s="12"/>
      <c r="S12" s="43">
        <f t="shared" si="1"/>
        <v>355000</v>
      </c>
      <c r="T12" s="45">
        <f t="shared" si="2"/>
        <v>710000</v>
      </c>
    </row>
    <row r="13" spans="1:20" ht="18" hidden="1" customHeight="1" x14ac:dyDescent="0.25">
      <c r="A13" s="19" t="s">
        <v>16</v>
      </c>
      <c r="B13" s="65"/>
      <c r="C13" s="65"/>
      <c r="D13" s="11"/>
      <c r="E13" s="17"/>
      <c r="F13" s="12">
        <f>SUM(F6:F10)*0.2*0.065</f>
        <v>14633.060000000001</v>
      </c>
      <c r="G13" s="12">
        <f t="shared" ref="G13:K13" si="3">SUM(G6:G10)*0.2*0.065</f>
        <v>0</v>
      </c>
      <c r="H13" s="12">
        <f t="shared" si="3"/>
        <v>29799.627000000004</v>
      </c>
      <c r="I13" s="12">
        <f t="shared" si="3"/>
        <v>0</v>
      </c>
      <c r="J13" s="12">
        <f t="shared" si="3"/>
        <v>14444.43</v>
      </c>
      <c r="K13" s="12">
        <f t="shared" si="3"/>
        <v>27156.636000000002</v>
      </c>
      <c r="L13" s="9">
        <f t="shared" si="0"/>
        <v>86033.753000000012</v>
      </c>
      <c r="M13" s="12">
        <f t="shared" ref="M13:R13" si="4">SUM(M6:M10)*0.2*0.065</f>
        <v>0</v>
      </c>
      <c r="N13" s="12">
        <f t="shared" si="4"/>
        <v>8125.0650000000005</v>
      </c>
      <c r="O13" s="12">
        <f t="shared" si="4"/>
        <v>14444.43</v>
      </c>
      <c r="P13" s="12">
        <f t="shared" si="4"/>
        <v>0</v>
      </c>
      <c r="Q13" s="12">
        <f t="shared" si="4"/>
        <v>8125.0650000000005</v>
      </c>
      <c r="R13" s="12">
        <f t="shared" si="4"/>
        <v>14444.43</v>
      </c>
      <c r="S13" s="43">
        <f t="shared" si="1"/>
        <v>45138.990000000005</v>
      </c>
      <c r="T13" s="45">
        <f t="shared" si="2"/>
        <v>131172.74300000002</v>
      </c>
    </row>
    <row r="14" spans="1:20" ht="18" hidden="1" customHeight="1" x14ac:dyDescent="0.25">
      <c r="A14" s="19" t="s">
        <v>17</v>
      </c>
      <c r="B14" s="65"/>
      <c r="C14" s="65"/>
      <c r="D14" s="11"/>
      <c r="E14" s="17"/>
      <c r="F14" s="12">
        <f>SUM(F11:F12)*0.2*1.2</f>
        <v>42600</v>
      </c>
      <c r="G14" s="12">
        <f t="shared" ref="G14:K14" si="5">SUM(G11:G12)*0.2*1.2</f>
        <v>3600</v>
      </c>
      <c r="H14" s="12">
        <f t="shared" si="5"/>
        <v>4320</v>
      </c>
      <c r="I14" s="12">
        <f t="shared" si="5"/>
        <v>42600</v>
      </c>
      <c r="J14" s="12">
        <f t="shared" si="5"/>
        <v>0</v>
      </c>
      <c r="K14" s="12">
        <f t="shared" si="5"/>
        <v>4320</v>
      </c>
      <c r="L14" s="9">
        <f t="shared" si="0"/>
        <v>97440</v>
      </c>
      <c r="M14" s="12">
        <f>SUM(M11:M12)*0.2*1.2</f>
        <v>42600</v>
      </c>
      <c r="N14" s="12">
        <f t="shared" ref="N14:R14" si="6">SUM(N11:N12)*0.2*1.2</f>
        <v>5400</v>
      </c>
      <c r="O14" s="12">
        <f t="shared" si="6"/>
        <v>0</v>
      </c>
      <c r="P14" s="12">
        <f t="shared" si="6"/>
        <v>42600</v>
      </c>
      <c r="Q14" s="12">
        <f t="shared" si="6"/>
        <v>0</v>
      </c>
      <c r="R14" s="12">
        <f t="shared" si="6"/>
        <v>5400</v>
      </c>
      <c r="S14" s="43">
        <f t="shared" si="1"/>
        <v>96000</v>
      </c>
      <c r="T14" s="45">
        <f t="shared" si="2"/>
        <v>193440</v>
      </c>
    </row>
    <row r="15" spans="1:20" s="22" customFormat="1" x14ac:dyDescent="0.25">
      <c r="A15" s="19" t="s">
        <v>18</v>
      </c>
      <c r="B15" s="65"/>
      <c r="C15" s="65"/>
      <c r="D15" s="20"/>
      <c r="E15" s="21"/>
      <c r="F15" s="40">
        <f t="shared" ref="F15:R15" si="7">SUM(F13:F14)</f>
        <v>57233.06</v>
      </c>
      <c r="G15" s="40">
        <f t="shared" si="7"/>
        <v>3600</v>
      </c>
      <c r="H15" s="40">
        <f t="shared" si="7"/>
        <v>34119.627000000008</v>
      </c>
      <c r="I15" s="40">
        <f t="shared" si="7"/>
        <v>42600</v>
      </c>
      <c r="J15" s="40">
        <f t="shared" si="7"/>
        <v>14444.43</v>
      </c>
      <c r="K15" s="40">
        <f t="shared" si="7"/>
        <v>31476.636000000002</v>
      </c>
      <c r="L15" s="9">
        <f t="shared" si="0"/>
        <v>183473.753</v>
      </c>
      <c r="M15" s="40">
        <f t="shared" si="7"/>
        <v>42600</v>
      </c>
      <c r="N15" s="40">
        <f t="shared" si="7"/>
        <v>13525.065000000001</v>
      </c>
      <c r="O15" s="40">
        <f t="shared" si="7"/>
        <v>14444.43</v>
      </c>
      <c r="P15" s="40">
        <f t="shared" si="7"/>
        <v>42600</v>
      </c>
      <c r="Q15" s="40">
        <f t="shared" si="7"/>
        <v>8125.0650000000005</v>
      </c>
      <c r="R15" s="40">
        <f t="shared" si="7"/>
        <v>19844.43</v>
      </c>
      <c r="S15" s="43">
        <f t="shared" si="1"/>
        <v>141138.99</v>
      </c>
      <c r="T15" s="45">
        <f t="shared" si="2"/>
        <v>324612.74300000002</v>
      </c>
    </row>
    <row r="16" spans="1:20" s="22" customFormat="1" x14ac:dyDescent="0.25">
      <c r="A16" s="19" t="s">
        <v>19</v>
      </c>
      <c r="B16" s="65"/>
      <c r="C16" s="65"/>
      <c r="D16" s="20"/>
      <c r="E16" s="21"/>
      <c r="F16" s="40">
        <f t="shared" ref="F16:R16" si="8">F15*0.2</f>
        <v>11446.612000000001</v>
      </c>
      <c r="G16" s="40">
        <f t="shared" si="8"/>
        <v>720</v>
      </c>
      <c r="H16" s="40">
        <f t="shared" si="8"/>
        <v>6823.9254000000019</v>
      </c>
      <c r="I16" s="40">
        <f t="shared" si="8"/>
        <v>8520</v>
      </c>
      <c r="J16" s="40">
        <f t="shared" si="8"/>
        <v>2888.8860000000004</v>
      </c>
      <c r="K16" s="40">
        <f t="shared" si="8"/>
        <v>6295.3272000000006</v>
      </c>
      <c r="L16" s="9">
        <f t="shared" si="0"/>
        <v>36694.750599999999</v>
      </c>
      <c r="M16" s="40">
        <f t="shared" si="8"/>
        <v>8520</v>
      </c>
      <c r="N16" s="40">
        <f t="shared" si="8"/>
        <v>2705.0130000000004</v>
      </c>
      <c r="O16" s="40">
        <f t="shared" si="8"/>
        <v>2888.8860000000004</v>
      </c>
      <c r="P16" s="40">
        <f t="shared" si="8"/>
        <v>8520</v>
      </c>
      <c r="Q16" s="40">
        <f t="shared" si="8"/>
        <v>1625.0130000000001</v>
      </c>
      <c r="R16" s="40">
        <f t="shared" si="8"/>
        <v>3968.8860000000004</v>
      </c>
      <c r="S16" s="43">
        <f t="shared" si="1"/>
        <v>28227.798000000003</v>
      </c>
      <c r="T16" s="45">
        <f t="shared" si="2"/>
        <v>64922.548600000002</v>
      </c>
    </row>
    <row r="17" spans="1:23" ht="15.75" thickBot="1" x14ac:dyDescent="0.3">
      <c r="A17" s="23" t="s">
        <v>20</v>
      </c>
      <c r="B17" s="66"/>
      <c r="C17" s="66"/>
      <c r="D17" s="24"/>
      <c r="E17" s="24"/>
      <c r="F17" s="41">
        <f>SUM(F6:F12)+SUM(F15:F16)</f>
        <v>1371799.672</v>
      </c>
      <c r="G17" s="41">
        <f t="shared" ref="G17:R17" si="9">SUM(G6:G12)+SUM(G15:G16)</f>
        <v>19320</v>
      </c>
      <c r="H17" s="41">
        <f t="shared" si="9"/>
        <v>2351222.5523999999</v>
      </c>
      <c r="I17" s="41">
        <f t="shared" si="9"/>
        <v>228620</v>
      </c>
      <c r="J17" s="41">
        <f t="shared" si="9"/>
        <v>1128443.3160000001</v>
      </c>
      <c r="K17" s="41">
        <f t="shared" si="9"/>
        <v>2144743.9632000001</v>
      </c>
      <c r="L17" s="44">
        <f>SUM(L6:L12)+SUM(L15:L16)</f>
        <v>7244149.5036000004</v>
      </c>
      <c r="M17" s="41">
        <f t="shared" si="9"/>
        <v>228620</v>
      </c>
      <c r="N17" s="41">
        <f t="shared" si="9"/>
        <v>663735.07799999998</v>
      </c>
      <c r="O17" s="41">
        <f t="shared" si="9"/>
        <v>1128443.3160000001</v>
      </c>
      <c r="P17" s="41">
        <f t="shared" si="9"/>
        <v>228620</v>
      </c>
      <c r="Q17" s="41">
        <f t="shared" si="9"/>
        <v>634755.07799999998</v>
      </c>
      <c r="R17" s="41">
        <f t="shared" si="9"/>
        <v>1157423.3160000001</v>
      </c>
      <c r="S17" s="44">
        <f t="shared" si="1"/>
        <v>4041596.7880000002</v>
      </c>
      <c r="T17" s="46">
        <f>SUM(T6:T12)+T15+T16</f>
        <v>11285746.2916</v>
      </c>
      <c r="V17" s="26"/>
      <c r="W17" s="26"/>
    </row>
    <row r="18" spans="1:23" x14ac:dyDescent="0.25">
      <c r="P18" s="27"/>
      <c r="R18" s="28"/>
      <c r="S18" s="28"/>
      <c r="T18" s="29"/>
    </row>
    <row r="19" spans="1:23" x14ac:dyDescent="0.25">
      <c r="F19" s="68"/>
      <c r="G19" s="69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T19" s="30"/>
    </row>
    <row r="20" spans="1:23" x14ac:dyDescent="0.25">
      <c r="A20" s="38" t="s">
        <v>28</v>
      </c>
      <c r="F20" s="70"/>
      <c r="G20" s="71"/>
      <c r="H20" s="70"/>
      <c r="I20" s="72"/>
      <c r="J20" s="70"/>
      <c r="K20" s="70"/>
      <c r="L20" s="70"/>
      <c r="M20" s="73"/>
      <c r="N20" s="70"/>
      <c r="O20" s="70"/>
      <c r="P20" s="71"/>
      <c r="Q20" s="70"/>
      <c r="R20" s="70"/>
      <c r="T20" s="31"/>
    </row>
    <row r="21" spans="1:23" x14ac:dyDescent="0.25">
      <c r="A21" t="s">
        <v>37</v>
      </c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T21" s="29"/>
    </row>
    <row r="22" spans="1:23" x14ac:dyDescent="0.25">
      <c r="A22" t="s">
        <v>36</v>
      </c>
      <c r="F22" s="70"/>
      <c r="G22" s="34"/>
      <c r="H22" s="51"/>
      <c r="I22" s="34"/>
      <c r="J22" s="51"/>
      <c r="K22" s="51"/>
      <c r="L22" s="51"/>
      <c r="M22" s="34"/>
      <c r="N22" s="51"/>
      <c r="O22" s="51"/>
      <c r="P22" s="34"/>
      <c r="Q22" s="70"/>
      <c r="R22" s="74"/>
      <c r="S22" s="33"/>
      <c r="T22" s="32"/>
    </row>
    <row r="23" spans="1:23" x14ac:dyDescent="0.25">
      <c r="A23" t="s">
        <v>38</v>
      </c>
      <c r="F23" s="70"/>
      <c r="G23" s="75"/>
      <c r="H23" s="70"/>
      <c r="I23" s="75"/>
      <c r="J23" s="70"/>
      <c r="K23" s="70"/>
      <c r="L23" s="70"/>
      <c r="M23" s="75"/>
      <c r="N23" s="70"/>
      <c r="O23" s="70"/>
      <c r="P23" s="75"/>
      <c r="Q23" s="70"/>
      <c r="R23" s="74"/>
      <c r="S23" s="33"/>
      <c r="T23" s="32"/>
    </row>
    <row r="24" spans="1:23" x14ac:dyDescent="0.25">
      <c r="A24" t="s">
        <v>42</v>
      </c>
      <c r="F24" s="70"/>
      <c r="G24" s="34"/>
      <c r="H24" s="70"/>
      <c r="I24" s="34"/>
      <c r="J24" s="70"/>
      <c r="K24" s="70"/>
      <c r="L24" s="70"/>
      <c r="M24" s="34"/>
      <c r="N24" s="70"/>
      <c r="O24" s="70"/>
      <c r="P24" s="34"/>
      <c r="Q24" s="70"/>
      <c r="R24" s="70"/>
      <c r="T24" s="35"/>
    </row>
    <row r="25" spans="1:23" x14ac:dyDescent="0.25">
      <c r="A25" t="s">
        <v>46</v>
      </c>
      <c r="F25" s="70"/>
      <c r="G25" s="34"/>
      <c r="H25" s="70"/>
      <c r="I25" s="34"/>
      <c r="J25" s="70"/>
      <c r="K25" s="70"/>
      <c r="L25" s="70"/>
      <c r="M25" s="34"/>
      <c r="N25" s="70"/>
      <c r="O25" s="70"/>
      <c r="P25" s="34"/>
      <c r="Q25" s="70"/>
      <c r="R25" s="70"/>
      <c r="T25" s="29"/>
    </row>
    <row r="26" spans="1:23" x14ac:dyDescent="0.25">
      <c r="A26" t="s">
        <v>43</v>
      </c>
      <c r="F26" s="70"/>
      <c r="G26" s="76"/>
      <c r="H26" s="70"/>
      <c r="I26" s="34"/>
      <c r="J26" s="70"/>
      <c r="K26" s="70"/>
      <c r="L26" s="70"/>
      <c r="M26" s="34"/>
      <c r="N26" s="70"/>
      <c r="O26" s="70"/>
      <c r="P26" s="34"/>
      <c r="Q26" s="70"/>
      <c r="R26" s="70"/>
      <c r="T26" s="29"/>
    </row>
    <row r="27" spans="1:23" x14ac:dyDescent="0.25">
      <c r="F27" s="70"/>
      <c r="G27" s="70"/>
      <c r="H27" s="70"/>
      <c r="I27" s="77"/>
      <c r="J27" s="70"/>
      <c r="K27" s="70"/>
      <c r="L27" s="70"/>
      <c r="M27" s="77"/>
      <c r="N27" s="70"/>
      <c r="O27" s="70"/>
      <c r="P27" s="77"/>
      <c r="Q27" s="70"/>
      <c r="R27" s="70"/>
      <c r="T27" s="29"/>
    </row>
    <row r="28" spans="1:23" x14ac:dyDescent="0.25">
      <c r="E28" s="36"/>
      <c r="F28" s="70"/>
      <c r="G28" s="70"/>
      <c r="H28" s="70"/>
      <c r="I28" s="78"/>
      <c r="J28" s="70"/>
      <c r="K28" s="70"/>
      <c r="L28" s="70"/>
      <c r="M28" s="78"/>
      <c r="N28" s="70"/>
      <c r="O28" s="70"/>
      <c r="P28" s="78"/>
      <c r="Q28" s="70"/>
      <c r="R28" s="77"/>
      <c r="S28" s="27"/>
      <c r="T28" s="29"/>
    </row>
    <row r="29" spans="1:23" x14ac:dyDescent="0.25"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</row>
    <row r="30" spans="1:23" x14ac:dyDescent="0.25"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</row>
  </sheetData>
  <mergeCells count="6">
    <mergeCell ref="A3:A4"/>
    <mergeCell ref="C3:D3"/>
    <mergeCell ref="E3:E4"/>
    <mergeCell ref="F3:T3"/>
    <mergeCell ref="B5:B17"/>
    <mergeCell ref="C5:C17"/>
  </mergeCells>
  <pageMargins left="0.31496062992125984" right="0.70866141732283472" top="0.35433070866141736" bottom="0.35433070866141736" header="0.31496062992125984" footer="0.31496062992125984"/>
  <pageSetup paperSize="9" scale="51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8B418D-10A6-4A0A-A822-E7082B048F04}">
  <sheetPr>
    <pageSetUpPr fitToPage="1"/>
  </sheetPr>
  <dimension ref="A1:U30"/>
  <sheetViews>
    <sheetView zoomScale="82" zoomScaleNormal="82" workbookViewId="0">
      <selection activeCell="I21" sqref="I21"/>
    </sheetView>
  </sheetViews>
  <sheetFormatPr defaultRowHeight="15" x14ac:dyDescent="0.25"/>
  <cols>
    <col min="1" max="1" width="49.7109375" bestFit="1" customWidth="1"/>
    <col min="2" max="2" width="0.85546875" customWidth="1"/>
    <col min="3" max="3" width="1" customWidth="1"/>
    <col min="4" max="4" width="11.7109375" customWidth="1"/>
    <col min="5" max="5" width="39.7109375" customWidth="1"/>
    <col min="6" max="6" width="10.28515625" customWidth="1"/>
    <col min="7" max="7" width="12.42578125" customWidth="1"/>
    <col min="8" max="8" width="13" customWidth="1"/>
    <col min="9" max="9" width="12" customWidth="1"/>
    <col min="10" max="10" width="9.140625" customWidth="1"/>
    <col min="11" max="11" width="11.5703125" customWidth="1"/>
    <col min="12" max="12" width="12.28515625" customWidth="1"/>
    <col min="13" max="13" width="8.5703125" bestFit="1" customWidth="1"/>
    <col min="14" max="14" width="11.7109375" customWidth="1"/>
    <col min="15" max="15" width="12.7109375" customWidth="1"/>
    <col min="16" max="16" width="10.140625" customWidth="1"/>
    <col min="17" max="17" width="10.85546875" customWidth="1"/>
    <col min="18" max="18" width="11.140625" bestFit="1" customWidth="1"/>
    <col min="20" max="20" width="10.140625" bestFit="1" customWidth="1"/>
    <col min="21" max="21" width="7.28515625" bestFit="1" customWidth="1"/>
  </cols>
  <sheetData>
    <row r="1" spans="1:21" x14ac:dyDescent="0.25">
      <c r="A1" s="38" t="s">
        <v>44</v>
      </c>
    </row>
    <row r="2" spans="1:21" ht="15.75" thickBot="1" x14ac:dyDescent="0.3"/>
    <row r="3" spans="1:21" ht="106.5" customHeight="1" thickBot="1" x14ac:dyDescent="0.3">
      <c r="A3" s="55" t="s">
        <v>0</v>
      </c>
      <c r="B3" s="1" t="s">
        <v>1</v>
      </c>
      <c r="C3" s="57" t="s">
        <v>2</v>
      </c>
      <c r="D3" s="58"/>
      <c r="E3" s="59" t="s">
        <v>3</v>
      </c>
      <c r="F3" s="61" t="s">
        <v>4</v>
      </c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3"/>
    </row>
    <row r="4" spans="1:21" ht="15.75" x14ac:dyDescent="0.25">
      <c r="A4" s="56"/>
      <c r="B4" s="2"/>
      <c r="C4" s="3" t="s">
        <v>5</v>
      </c>
      <c r="D4" s="4" t="s">
        <v>6</v>
      </c>
      <c r="E4" s="60"/>
      <c r="F4" s="5">
        <v>43556</v>
      </c>
      <c r="G4" s="5">
        <v>43586</v>
      </c>
      <c r="H4" s="5">
        <v>43617</v>
      </c>
      <c r="I4" s="5">
        <v>43647</v>
      </c>
      <c r="J4" s="5">
        <v>43678</v>
      </c>
      <c r="K4" s="5">
        <v>43709</v>
      </c>
      <c r="L4" s="5">
        <v>43739</v>
      </c>
      <c r="M4" s="5">
        <v>43770</v>
      </c>
      <c r="N4" s="5">
        <v>43800</v>
      </c>
      <c r="O4" s="5">
        <v>43831</v>
      </c>
      <c r="P4" s="5">
        <v>43862</v>
      </c>
      <c r="Q4" s="5">
        <v>43891</v>
      </c>
      <c r="R4" s="6" t="s">
        <v>7</v>
      </c>
    </row>
    <row r="5" spans="1:21" x14ac:dyDescent="0.25">
      <c r="A5" s="7" t="s">
        <v>8</v>
      </c>
      <c r="B5" s="64" t="s">
        <v>9</v>
      </c>
      <c r="C5" s="67">
        <v>127581</v>
      </c>
      <c r="D5" s="8"/>
      <c r="E5" s="8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10"/>
    </row>
    <row r="6" spans="1:21" x14ac:dyDescent="0.25">
      <c r="A6" s="37" t="s">
        <v>27</v>
      </c>
      <c r="B6" s="65"/>
      <c r="C6" s="65"/>
      <c r="D6" s="16" t="s">
        <v>12</v>
      </c>
      <c r="E6" s="11" t="s">
        <v>11</v>
      </c>
      <c r="F6" s="48">
        <v>833335</v>
      </c>
      <c r="G6" s="12"/>
      <c r="H6" s="12"/>
      <c r="I6" s="48">
        <v>833335</v>
      </c>
      <c r="J6" s="12"/>
      <c r="K6" s="12"/>
      <c r="L6" s="48">
        <v>833335</v>
      </c>
      <c r="M6" s="12"/>
      <c r="N6" s="12"/>
      <c r="O6" s="48">
        <v>833335</v>
      </c>
      <c r="P6" s="12"/>
      <c r="Q6" s="12"/>
      <c r="R6" s="13">
        <f>SUM(F6:Q6)</f>
        <v>3333340</v>
      </c>
    </row>
    <row r="7" spans="1:21" x14ac:dyDescent="0.25">
      <c r="A7" s="37" t="s">
        <v>30</v>
      </c>
      <c r="B7" s="65"/>
      <c r="C7" s="65"/>
      <c r="D7" s="16" t="s">
        <v>12</v>
      </c>
      <c r="E7" s="11" t="s">
        <v>11</v>
      </c>
      <c r="F7" s="12"/>
      <c r="G7" s="12"/>
      <c r="H7" s="48">
        <v>1166669</v>
      </c>
      <c r="I7" s="12"/>
      <c r="J7" s="12"/>
      <c r="K7" s="48">
        <v>1166669</v>
      </c>
      <c r="L7" s="12"/>
      <c r="M7" s="12"/>
      <c r="N7" s="48">
        <v>1166669</v>
      </c>
      <c r="O7" s="12"/>
      <c r="P7" s="12"/>
      <c r="Q7" s="48">
        <v>1166669</v>
      </c>
      <c r="R7" s="13">
        <f>SUM(F7:Q7)</f>
        <v>4666676</v>
      </c>
    </row>
    <row r="8" spans="1:21" x14ac:dyDescent="0.25">
      <c r="A8" s="14" t="s">
        <v>13</v>
      </c>
      <c r="B8" s="65"/>
      <c r="C8" s="65"/>
      <c r="D8" s="16"/>
      <c r="E8" s="1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3">
        <f>SUM(F8:Q8)</f>
        <v>0</v>
      </c>
    </row>
    <row r="9" spans="1:21" ht="33" customHeight="1" x14ac:dyDescent="0.25">
      <c r="A9" s="14" t="s">
        <v>29</v>
      </c>
      <c r="B9" s="65"/>
      <c r="C9" s="65"/>
      <c r="D9" s="11"/>
      <c r="E9" s="17" t="s">
        <v>15</v>
      </c>
      <c r="F9" s="12">
        <v>177500</v>
      </c>
      <c r="G9" s="12"/>
      <c r="H9" s="12"/>
      <c r="I9" s="12">
        <v>177500</v>
      </c>
      <c r="J9" s="12"/>
      <c r="K9" s="12"/>
      <c r="L9" s="12">
        <v>177500</v>
      </c>
      <c r="M9" s="12"/>
      <c r="N9" s="12"/>
      <c r="O9" s="12">
        <v>177500</v>
      </c>
      <c r="P9" s="12"/>
      <c r="Q9" s="12"/>
      <c r="R9" s="18">
        <f t="shared" ref="R9:R13" si="0">SUM(F9:Q9)</f>
        <v>710000</v>
      </c>
    </row>
    <row r="10" spans="1:21" ht="17.25" hidden="1" customHeight="1" x14ac:dyDescent="0.25">
      <c r="A10" s="19" t="s">
        <v>32</v>
      </c>
      <c r="B10" s="65"/>
      <c r="C10" s="65"/>
      <c r="D10" s="11"/>
      <c r="E10" s="17"/>
      <c r="F10" s="12">
        <f t="shared" ref="F10:Q10" si="1">SUM(F6:F7)*0.2*0.065</f>
        <v>10833.355</v>
      </c>
      <c r="G10" s="12">
        <f t="shared" si="1"/>
        <v>0</v>
      </c>
      <c r="H10" s="12">
        <f t="shared" si="1"/>
        <v>15166.697000000002</v>
      </c>
      <c r="I10" s="12">
        <f t="shared" si="1"/>
        <v>10833.355</v>
      </c>
      <c r="J10" s="12">
        <f t="shared" si="1"/>
        <v>0</v>
      </c>
      <c r="K10" s="12">
        <f t="shared" si="1"/>
        <v>15166.697000000002</v>
      </c>
      <c r="L10" s="12">
        <f t="shared" si="1"/>
        <v>10833.355</v>
      </c>
      <c r="M10" s="12">
        <f t="shared" si="1"/>
        <v>0</v>
      </c>
      <c r="N10" s="12">
        <f t="shared" si="1"/>
        <v>15166.697000000002</v>
      </c>
      <c r="O10" s="12">
        <f t="shared" si="1"/>
        <v>10833.355</v>
      </c>
      <c r="P10" s="12">
        <f t="shared" si="1"/>
        <v>0</v>
      </c>
      <c r="Q10" s="12">
        <f t="shared" si="1"/>
        <v>15166.697000000002</v>
      </c>
      <c r="R10" s="18">
        <f t="shared" si="0"/>
        <v>104000.208</v>
      </c>
    </row>
    <row r="11" spans="1:21" ht="17.25" hidden="1" customHeight="1" x14ac:dyDescent="0.25">
      <c r="A11" s="19" t="s">
        <v>17</v>
      </c>
      <c r="B11" s="65"/>
      <c r="C11" s="65"/>
      <c r="D11" s="11"/>
      <c r="E11" s="17"/>
      <c r="F11" s="12">
        <f>SUM(F8:F9)*0.2*1.2</f>
        <v>42600</v>
      </c>
      <c r="G11" s="12">
        <f t="shared" ref="G11:H11" si="2">SUM(G8:G9)*0.2*1.2</f>
        <v>0</v>
      </c>
      <c r="H11" s="12">
        <f t="shared" si="2"/>
        <v>0</v>
      </c>
      <c r="I11" s="12">
        <f t="shared" ref="I11:Q11" si="3">SUM(I8:I9)*0.2*1.2</f>
        <v>42600</v>
      </c>
      <c r="J11" s="12">
        <f t="shared" si="3"/>
        <v>0</v>
      </c>
      <c r="K11" s="12">
        <f t="shared" si="3"/>
        <v>0</v>
      </c>
      <c r="L11" s="12">
        <f t="shared" si="3"/>
        <v>42600</v>
      </c>
      <c r="M11" s="12">
        <f t="shared" si="3"/>
        <v>0</v>
      </c>
      <c r="N11" s="12">
        <f t="shared" si="3"/>
        <v>0</v>
      </c>
      <c r="O11" s="12">
        <f t="shared" si="3"/>
        <v>42600</v>
      </c>
      <c r="P11" s="12">
        <f t="shared" si="3"/>
        <v>0</v>
      </c>
      <c r="Q11" s="12">
        <f t="shared" si="3"/>
        <v>0</v>
      </c>
      <c r="R11" s="18">
        <f t="shared" si="0"/>
        <v>170400</v>
      </c>
    </row>
    <row r="12" spans="1:21" s="22" customFormat="1" ht="30.75" customHeight="1" x14ac:dyDescent="0.25">
      <c r="A12" s="19" t="s">
        <v>31</v>
      </c>
      <c r="B12" s="65"/>
      <c r="C12" s="65"/>
      <c r="D12" s="20"/>
      <c r="E12" s="21"/>
      <c r="F12" s="40">
        <f>SUM(F10:F11)</f>
        <v>53433.354999999996</v>
      </c>
      <c r="G12" s="40">
        <f t="shared" ref="G12:Q12" si="4">SUM(G10:G11)</f>
        <v>0</v>
      </c>
      <c r="H12" s="40">
        <f t="shared" si="4"/>
        <v>15166.697000000002</v>
      </c>
      <c r="I12" s="40">
        <f t="shared" si="4"/>
        <v>53433.354999999996</v>
      </c>
      <c r="J12" s="40">
        <f t="shared" si="4"/>
        <v>0</v>
      </c>
      <c r="K12" s="40">
        <f t="shared" si="4"/>
        <v>15166.697000000002</v>
      </c>
      <c r="L12" s="40">
        <f t="shared" si="4"/>
        <v>53433.354999999996</v>
      </c>
      <c r="M12" s="12"/>
      <c r="N12" s="40">
        <f t="shared" si="4"/>
        <v>15166.697000000002</v>
      </c>
      <c r="O12" s="40">
        <f t="shared" si="4"/>
        <v>53433.354999999996</v>
      </c>
      <c r="P12" s="12"/>
      <c r="Q12" s="40">
        <f t="shared" si="4"/>
        <v>15166.697000000002</v>
      </c>
      <c r="R12" s="39">
        <f t="shared" si="0"/>
        <v>274400.20799999998</v>
      </c>
    </row>
    <row r="13" spans="1:21" s="22" customFormat="1" x14ac:dyDescent="0.25">
      <c r="A13" s="19" t="s">
        <v>19</v>
      </c>
      <c r="B13" s="65"/>
      <c r="C13" s="65"/>
      <c r="D13" s="20"/>
      <c r="E13" s="21"/>
      <c r="F13" s="40">
        <f>F12*0.2</f>
        <v>10686.671</v>
      </c>
      <c r="G13" s="40">
        <f t="shared" ref="G13:Q13" si="5">G12*0.2</f>
        <v>0</v>
      </c>
      <c r="H13" s="40">
        <f t="shared" si="5"/>
        <v>3033.3394000000008</v>
      </c>
      <c r="I13" s="40">
        <f t="shared" si="5"/>
        <v>10686.671</v>
      </c>
      <c r="J13" s="40">
        <f t="shared" si="5"/>
        <v>0</v>
      </c>
      <c r="K13" s="40">
        <f t="shared" si="5"/>
        <v>3033.3394000000008</v>
      </c>
      <c r="L13" s="40">
        <f t="shared" si="5"/>
        <v>10686.671</v>
      </c>
      <c r="M13" s="12"/>
      <c r="N13" s="40">
        <f t="shared" si="5"/>
        <v>3033.3394000000008</v>
      </c>
      <c r="O13" s="40">
        <f t="shared" si="5"/>
        <v>10686.671</v>
      </c>
      <c r="P13" s="12"/>
      <c r="Q13" s="40">
        <f t="shared" si="5"/>
        <v>3033.3394000000008</v>
      </c>
      <c r="R13" s="39">
        <f t="shared" si="0"/>
        <v>54880.041599999997</v>
      </c>
    </row>
    <row r="14" spans="1:21" ht="15.75" thickBot="1" x14ac:dyDescent="0.3">
      <c r="A14" s="23" t="s">
        <v>20</v>
      </c>
      <c r="B14" s="66"/>
      <c r="C14" s="66"/>
      <c r="D14" s="24"/>
      <c r="E14" s="24"/>
      <c r="F14" s="41">
        <f t="shared" ref="F14:Q14" si="6">SUM(F6:F9)+SUM(F12:F13)</f>
        <v>1074955.0260000001</v>
      </c>
      <c r="G14" s="41">
        <f t="shared" si="6"/>
        <v>0</v>
      </c>
      <c r="H14" s="41">
        <f t="shared" si="6"/>
        <v>1184869.0364000001</v>
      </c>
      <c r="I14" s="41">
        <f t="shared" si="6"/>
        <v>1074955.0260000001</v>
      </c>
      <c r="J14" s="41">
        <f t="shared" si="6"/>
        <v>0</v>
      </c>
      <c r="K14" s="41">
        <f t="shared" si="6"/>
        <v>1184869.0364000001</v>
      </c>
      <c r="L14" s="41">
        <f t="shared" si="6"/>
        <v>1074955.0260000001</v>
      </c>
      <c r="M14" s="41">
        <f t="shared" si="6"/>
        <v>0</v>
      </c>
      <c r="N14" s="41">
        <f t="shared" si="6"/>
        <v>1184869.0364000001</v>
      </c>
      <c r="O14" s="41">
        <f t="shared" si="6"/>
        <v>1074955.0260000001</v>
      </c>
      <c r="P14" s="41">
        <f t="shared" si="6"/>
        <v>0</v>
      </c>
      <c r="Q14" s="41">
        <f t="shared" si="6"/>
        <v>1184869.0364000001</v>
      </c>
      <c r="R14" s="25">
        <f>SUM(F14:Q14)</f>
        <v>9039296.2496000007</v>
      </c>
      <c r="T14" s="26"/>
      <c r="U14" s="26"/>
    </row>
    <row r="15" spans="1:21" x14ac:dyDescent="0.25">
      <c r="O15" s="27"/>
      <c r="Q15" s="28"/>
      <c r="R15" s="29"/>
    </row>
    <row r="16" spans="1:21" x14ac:dyDescent="0.25">
      <c r="E16" s="70"/>
      <c r="F16" s="68"/>
      <c r="G16" s="69"/>
      <c r="H16" s="70"/>
      <c r="I16" s="70"/>
      <c r="J16" s="70"/>
      <c r="K16" s="70"/>
      <c r="L16" s="70"/>
      <c r="M16" s="70"/>
      <c r="N16" s="70"/>
      <c r="O16" s="51"/>
      <c r="P16" s="51"/>
      <c r="Q16" s="51"/>
      <c r="R16" s="49"/>
      <c r="S16" s="70"/>
      <c r="T16" s="70"/>
      <c r="U16" s="70"/>
    </row>
    <row r="17" spans="1:21" x14ac:dyDescent="0.25">
      <c r="A17" s="38" t="s">
        <v>39</v>
      </c>
      <c r="E17" s="70"/>
      <c r="F17" s="70"/>
      <c r="G17" s="80"/>
      <c r="H17" s="70"/>
      <c r="I17" s="81"/>
      <c r="J17" s="70"/>
      <c r="K17" s="70"/>
      <c r="L17" s="73"/>
      <c r="M17" s="70"/>
      <c r="N17" s="70"/>
      <c r="O17" s="73"/>
      <c r="P17" s="51"/>
      <c r="Q17" s="51"/>
      <c r="R17" s="50"/>
      <c r="S17" s="70"/>
      <c r="T17" s="70"/>
      <c r="U17" s="70"/>
    </row>
    <row r="18" spans="1:21" x14ac:dyDescent="0.25">
      <c r="A18" t="s">
        <v>40</v>
      </c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51"/>
      <c r="Q18" s="51"/>
      <c r="R18" s="50"/>
      <c r="S18" s="70"/>
      <c r="T18" s="70"/>
      <c r="U18" s="70"/>
    </row>
    <row r="19" spans="1:21" x14ac:dyDescent="0.25">
      <c r="A19" t="s">
        <v>41</v>
      </c>
      <c r="E19" s="70"/>
      <c r="F19" s="70"/>
      <c r="G19" s="34"/>
      <c r="H19" s="51"/>
      <c r="I19" s="34"/>
      <c r="J19" s="51"/>
      <c r="K19" s="51"/>
      <c r="L19" s="34"/>
      <c r="M19" s="51"/>
      <c r="N19" s="51"/>
      <c r="O19" s="34"/>
      <c r="P19" s="51"/>
      <c r="Q19" s="52"/>
      <c r="R19" s="34"/>
      <c r="S19" s="70"/>
      <c r="T19" s="70"/>
      <c r="U19" s="70"/>
    </row>
    <row r="20" spans="1:21" x14ac:dyDescent="0.25">
      <c r="E20" s="70"/>
      <c r="F20" s="70"/>
      <c r="G20" s="75"/>
      <c r="H20" s="70"/>
      <c r="I20" s="75"/>
      <c r="J20" s="70"/>
      <c r="K20" s="70"/>
      <c r="L20" s="75"/>
      <c r="M20" s="70"/>
      <c r="N20" s="70"/>
      <c r="O20" s="75"/>
      <c r="P20" s="51"/>
      <c r="Q20" s="52"/>
      <c r="R20" s="34"/>
      <c r="S20" s="70"/>
      <c r="T20" s="70"/>
      <c r="U20" s="70"/>
    </row>
    <row r="21" spans="1:21" x14ac:dyDescent="0.25">
      <c r="E21" s="70"/>
      <c r="F21" s="70"/>
      <c r="G21" s="34"/>
      <c r="H21" s="70"/>
      <c r="I21" s="34"/>
      <c r="J21" s="70"/>
      <c r="K21" s="70"/>
      <c r="L21" s="34"/>
      <c r="M21" s="70"/>
      <c r="N21" s="70"/>
      <c r="O21" s="34"/>
      <c r="P21" s="51"/>
      <c r="Q21" s="51"/>
      <c r="R21" s="49"/>
      <c r="S21" s="70"/>
      <c r="T21" s="70"/>
      <c r="U21" s="70"/>
    </row>
    <row r="22" spans="1:21" x14ac:dyDescent="0.25">
      <c r="E22" s="70"/>
      <c r="F22" s="70"/>
      <c r="G22" s="34"/>
      <c r="H22" s="70"/>
      <c r="I22" s="34"/>
      <c r="J22" s="70"/>
      <c r="K22" s="70"/>
      <c r="L22" s="34"/>
      <c r="M22" s="70"/>
      <c r="N22" s="70"/>
      <c r="O22" s="34"/>
      <c r="P22" s="51"/>
      <c r="Q22" s="51"/>
      <c r="R22" s="50"/>
      <c r="S22" s="70"/>
      <c r="T22" s="70"/>
      <c r="U22" s="70"/>
    </row>
    <row r="23" spans="1:21" x14ac:dyDescent="0.25">
      <c r="E23" s="70"/>
      <c r="F23" s="70"/>
      <c r="G23" s="76"/>
      <c r="H23" s="70"/>
      <c r="I23" s="34"/>
      <c r="J23" s="70"/>
      <c r="K23" s="70"/>
      <c r="L23" s="34"/>
      <c r="M23" s="70"/>
      <c r="N23" s="70"/>
      <c r="O23" s="34"/>
      <c r="P23" s="51"/>
      <c r="Q23" s="51"/>
      <c r="R23" s="50"/>
      <c r="S23" s="70"/>
      <c r="T23" s="70"/>
      <c r="U23" s="70"/>
    </row>
    <row r="24" spans="1:21" x14ac:dyDescent="0.25">
      <c r="E24" s="70"/>
      <c r="F24" s="70"/>
      <c r="G24" s="70"/>
      <c r="H24" s="70"/>
      <c r="I24" s="77"/>
      <c r="J24" s="70"/>
      <c r="K24" s="70"/>
      <c r="L24" s="77"/>
      <c r="M24" s="70"/>
      <c r="N24" s="70"/>
      <c r="O24" s="77"/>
      <c r="P24" s="51"/>
      <c r="Q24" s="51"/>
      <c r="R24" s="50"/>
      <c r="S24" s="70"/>
      <c r="T24" s="70"/>
      <c r="U24" s="70"/>
    </row>
    <row r="25" spans="1:21" x14ac:dyDescent="0.25">
      <c r="E25" s="82"/>
      <c r="F25" s="70"/>
      <c r="G25" s="70"/>
      <c r="H25" s="70"/>
      <c r="I25" s="78"/>
      <c r="J25" s="70"/>
      <c r="K25" s="70"/>
      <c r="L25" s="78"/>
      <c r="M25" s="70"/>
      <c r="N25" s="70"/>
      <c r="O25" s="78"/>
      <c r="P25" s="51"/>
      <c r="Q25" s="34"/>
      <c r="R25" s="50"/>
      <c r="S25" s="70"/>
      <c r="T25" s="70"/>
      <c r="U25" s="70"/>
    </row>
    <row r="26" spans="1:21" x14ac:dyDescent="0.25"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</row>
    <row r="27" spans="1:21" x14ac:dyDescent="0.25"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</row>
    <row r="28" spans="1:21" x14ac:dyDescent="0.25"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</row>
    <row r="29" spans="1:21" x14ac:dyDescent="0.25"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</row>
    <row r="30" spans="1:21" x14ac:dyDescent="0.25"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</row>
  </sheetData>
  <mergeCells count="6">
    <mergeCell ref="A3:A4"/>
    <mergeCell ref="C3:D3"/>
    <mergeCell ref="E3:E4"/>
    <mergeCell ref="F3:R3"/>
    <mergeCell ref="B5:B14"/>
    <mergeCell ref="C5:C14"/>
  </mergeCells>
  <pageMargins left="0.31496062992125984" right="0.70866141732283472" top="0.35433070866141736" bottom="0.35433070866141736" header="0.31496062992125984" footer="0.31496062992125984"/>
  <pageSetup paperSize="9" scale="5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08B6CAD6F57CA4ABD47ADEFEBB8DD41" ma:contentTypeVersion="7" ma:contentTypeDescription="Create a new document." ma:contentTypeScope="" ma:versionID="457b112ab2811d03e58ac5736db036bb">
  <xsd:schema xmlns:xsd="http://www.w3.org/2001/XMLSchema" xmlns:xs="http://www.w3.org/2001/XMLSchema" xmlns:p="http://schemas.microsoft.com/office/2006/metadata/properties" xmlns:ns2="f5f89e56-ba99-44d4-84c9-824de1fa9a6c" xmlns:ns3="182e69d3-d0e9-493c-9721-102b2387bd2f" targetNamespace="http://schemas.microsoft.com/office/2006/metadata/properties" ma:root="true" ma:fieldsID="e205981517586e1fe66b4f0111a9cd11" ns2:_="" ns3:_="">
    <xsd:import namespace="f5f89e56-ba99-44d4-84c9-824de1fa9a6c"/>
    <xsd:import namespace="182e69d3-d0e9-493c-9721-102b2387bd2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f89e56-ba99-44d4-84c9-824de1fa9a6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2e69d3-d0e9-493c-9721-102b2387bd2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1E05452-C627-4413-A2C4-AE4853303CC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5f89e56-ba99-44d4-84c9-824de1fa9a6c"/>
    <ds:schemaRef ds:uri="182e69d3-d0e9-493c-9721-102b2387bd2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E870815-E048-4CA1-8008-8403BA244F09}">
  <ds:schemaRefs>
    <ds:schemaRef ds:uri="http://schemas.microsoft.com/office/infopath/2007/PartnerControls"/>
    <ds:schemaRef ds:uri="http://purl.org/dc/elements/1.1/"/>
    <ds:schemaRef ds:uri="f5f89e56-ba99-44d4-84c9-824de1fa9a6c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182e69d3-d0e9-493c-9721-102b2387bd2f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2722E79-D315-4296-BEB0-7632888F343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2018-19</vt:lpstr>
      <vt:lpstr>2019-20</vt:lpstr>
      <vt:lpstr>'2018-19'!Print_Area</vt:lpstr>
      <vt:lpstr>'2019-20'!Print_Area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Parker</dc:creator>
  <cp:keywords/>
  <dc:description/>
  <cp:lastModifiedBy>Anne Blackwood</cp:lastModifiedBy>
  <cp:revision/>
  <cp:lastPrinted>2018-04-17T14:53:49Z</cp:lastPrinted>
  <dcterms:created xsi:type="dcterms:W3CDTF">2018-02-28T13:35:47Z</dcterms:created>
  <dcterms:modified xsi:type="dcterms:W3CDTF">2018-05-14T11:18:54Z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0x010100A08B6CAD6F57CA4ABD47ADEFEBB8DD41</vt:lpwstr>
  </property>
  <property fmtid="{D5CDD505-2E9C-101B-9397-08002B2CF9AE}" pid="3" name="_dlc_DocIdItemGuid">
    <vt:lpwstr>043834f0-ffea-4e6d-b511-606c33eb66f8</vt:lpwstr>
  </property>
</Properties>
</file>